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gregorythompson/Desktop/Marin Analytic Consulting/Web Site/Blogs/Toptal Blogs/Early stage Venture capital/"/>
    </mc:Choice>
  </mc:AlternateContent>
  <bookViews>
    <workbookView xWindow="920" yWindow="460" windowWidth="13180" windowHeight="16520" tabRatio="500" activeTab="1"/>
  </bookViews>
  <sheets>
    <sheet name="Summary of VC stages" sheetId="2" r:id="rId1"/>
    <sheet name="Liquidation pref analysis" sheetId="1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D21" i="1"/>
  <c r="D22" i="1"/>
  <c r="F28" i="1"/>
  <c r="F29" i="1"/>
  <c r="F32" i="1"/>
  <c r="F34" i="1"/>
  <c r="E28" i="1"/>
  <c r="E32" i="1"/>
  <c r="E34" i="1"/>
  <c r="D28" i="1"/>
  <c r="D32" i="1"/>
  <c r="D34" i="1"/>
  <c r="F33" i="1"/>
  <c r="E33" i="1"/>
  <c r="D33" i="1"/>
  <c r="D14" i="1"/>
  <c r="D19" i="1"/>
  <c r="F35" i="1"/>
  <c r="F40" i="1"/>
  <c r="F39" i="1"/>
  <c r="F38" i="1"/>
  <c r="E29" i="1"/>
  <c r="E35" i="1"/>
  <c r="E40" i="1"/>
  <c r="E39" i="1"/>
  <c r="E38" i="1"/>
  <c r="F41" i="1"/>
  <c r="E41" i="1"/>
  <c r="D29" i="1"/>
  <c r="D35" i="1"/>
  <c r="D39" i="1"/>
  <c r="D40" i="1"/>
  <c r="D38" i="1"/>
  <c r="D41" i="1"/>
  <c r="D20" i="1"/>
  <c r="D23" i="1"/>
</calcChain>
</file>

<file path=xl/sharedStrings.xml><?xml version="1.0" encoding="utf-8"?>
<sst xmlns="http://schemas.openxmlformats.org/spreadsheetml/2006/main" count="54" uniqueCount="44">
  <si>
    <t>The Company</t>
  </si>
  <si>
    <t>Founder shares</t>
  </si>
  <si>
    <t>Employee options</t>
  </si>
  <si>
    <t>Pre-money value ($'000)</t>
  </si>
  <si>
    <t>The Venture Firm</t>
  </si>
  <si>
    <t>Amount invested</t>
  </si>
  <si>
    <t xml:space="preserve">Post-money value </t>
  </si>
  <si>
    <t>Fully diluted shares</t>
  </si>
  <si>
    <t>Venture firm</t>
  </si>
  <si>
    <t>Founders</t>
  </si>
  <si>
    <t>Dividend Rate</t>
  </si>
  <si>
    <t>Employees</t>
  </si>
  <si>
    <t>Sale Price ($'000)</t>
  </si>
  <si>
    <t>Liquidation preference</t>
  </si>
  <si>
    <t>Conversion option</t>
  </si>
  <si>
    <t>Liquidation pref option</t>
  </si>
  <si>
    <t>Share of Proceeds ($'000)</t>
  </si>
  <si>
    <t>Share of Proceeds (%)</t>
  </si>
  <si>
    <t>Years held till sale</t>
  </si>
  <si>
    <t>Sale Alternative:</t>
  </si>
  <si>
    <t>Series B, C etc</t>
  </si>
  <si>
    <t>Series A</t>
  </si>
  <si>
    <t>Angel</t>
  </si>
  <si>
    <t>Seed</t>
  </si>
  <si>
    <t>Business Stage</t>
  </si>
  <si>
    <t>Type of Security</t>
  </si>
  <si>
    <t>Round</t>
  </si>
  <si>
    <t>Ownership- post-money</t>
  </si>
  <si>
    <t>Ownership - pre-money</t>
  </si>
  <si>
    <t>Typical Raise ($'000)</t>
  </si>
  <si>
    <t>% of Equity (Post-money)</t>
  </si>
  <si>
    <t>Common</t>
  </si>
  <si>
    <t>Preferred</t>
  </si>
  <si>
    <t>Startup, pre-revenue, founders</t>
  </si>
  <si>
    <t>Beta product, initial employees</t>
  </si>
  <si>
    <t>Go-to-market, continue hiring &amp; product development</t>
  </si>
  <si>
    <t>1,000 - 2,000</t>
  </si>
  <si>
    <t>2,000 - 5,000</t>
  </si>
  <si>
    <t>10,000+</t>
  </si>
  <si>
    <t>Mature company requiring expansion capital</t>
  </si>
  <si>
    <t>Option Pool</t>
  </si>
  <si>
    <t>Liquidation Scenarios</t>
  </si>
  <si>
    <t>Full Diluted No of Shares</t>
  </si>
  <si>
    <t>Number of common shares ('000)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</si>
</sst>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9" fontId="0" fillId="0" borderId="0" xfId="3" applyFont="1"/>
    <xf numFmtId="9" fontId="0" fillId="0" borderId="1" xfId="3" applyFont="1" applyBorder="1"/>
    <xf numFmtId="0" fontId="2" fillId="0" borderId="0" xfId="0" applyFont="1"/>
    <xf numFmtId="9" fontId="0" fillId="0" borderId="0" xfId="3" applyFont="1" applyBorder="1"/>
    <xf numFmtId="164" fontId="0" fillId="0" borderId="1" xfId="0" applyNumberForma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164" fontId="0" fillId="0" borderId="6" xfId="2" applyNumberFormat="1" applyFont="1" applyBorder="1"/>
    <xf numFmtId="0" fontId="3" fillId="0" borderId="5" xfId="0" applyFont="1" applyBorder="1"/>
    <xf numFmtId="164" fontId="0" fillId="0" borderId="0" xfId="2" applyNumberFormat="1" applyFont="1" applyBorder="1"/>
    <xf numFmtId="0" fontId="0" fillId="0" borderId="6" xfId="0" applyBorder="1"/>
    <xf numFmtId="9" fontId="0" fillId="0" borderId="6" xfId="3" applyFont="1" applyBorder="1"/>
    <xf numFmtId="9" fontId="0" fillId="0" borderId="7" xfId="3" applyFont="1" applyBorder="1"/>
    <xf numFmtId="0" fontId="2" fillId="0" borderId="5" xfId="0" applyFont="1" applyBorder="1"/>
    <xf numFmtId="164" fontId="0" fillId="0" borderId="0" xfId="0" applyNumberFormat="1" applyBorder="1"/>
    <xf numFmtId="164" fontId="0" fillId="0" borderId="6" xfId="0" applyNumberFormat="1" applyBorder="1"/>
    <xf numFmtId="0" fontId="0" fillId="0" borderId="8" xfId="0" applyBorder="1"/>
    <xf numFmtId="0" fontId="0" fillId="0" borderId="9" xfId="0" applyBorder="1"/>
    <xf numFmtId="0" fontId="2" fillId="0" borderId="0" xfId="0" applyFont="1" applyBorder="1"/>
    <xf numFmtId="164" fontId="2" fillId="0" borderId="0" xfId="2" applyNumberFormat="1" applyFont="1" applyBorder="1"/>
    <xf numFmtId="164" fontId="2" fillId="0" borderId="6" xfId="2" applyNumberFormat="1" applyFont="1" applyBorder="1"/>
    <xf numFmtId="164" fontId="0" fillId="0" borderId="7" xfId="0" applyNumberFormat="1" applyBorder="1"/>
    <xf numFmtId="0" fontId="0" fillId="0" borderId="10" xfId="0" applyBorder="1"/>
    <xf numFmtId="165" fontId="0" fillId="0" borderId="6" xfId="1" applyNumberFormat="1" applyFont="1" applyBorder="1"/>
    <xf numFmtId="1" fontId="6" fillId="0" borderId="6" xfId="0" applyNumberFormat="1" applyFont="1" applyBorder="1"/>
    <xf numFmtId="9" fontId="6" fillId="0" borderId="6" xfId="3" applyFont="1" applyBorder="1"/>
    <xf numFmtId="164" fontId="6" fillId="0" borderId="6" xfId="2" applyNumberFormat="1" applyFont="1" applyBorder="1"/>
    <xf numFmtId="1" fontId="6" fillId="0" borderId="6" xfId="3" applyNumberFormat="1" applyFont="1" applyBorder="1"/>
    <xf numFmtId="0" fontId="2" fillId="0" borderId="0" xfId="0" applyFont="1" applyAlignment="1">
      <alignment wrapText="1"/>
    </xf>
    <xf numFmtId="0" fontId="0" fillId="0" borderId="0" xfId="0" applyFill="1" applyBorder="1"/>
    <xf numFmtId="165" fontId="0" fillId="0" borderId="0" xfId="0" applyNumberFormat="1"/>
  </cellXfs>
  <cellStyles count="8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Normal" xfId="0" builtinId="0"/>
    <cellStyle name="Percent" xfId="3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workbookViewId="0">
      <selection activeCell="D7" sqref="D7"/>
    </sheetView>
  </sheetViews>
  <sheetFormatPr baseColWidth="10" defaultRowHeight="16" x14ac:dyDescent="0.2"/>
  <cols>
    <col min="2" max="2" width="17.83203125" customWidth="1"/>
    <col min="3" max="3" width="11.5" bestFit="1" customWidth="1"/>
    <col min="5" max="5" width="14.1640625" bestFit="1" customWidth="1"/>
    <col min="6" max="6" width="50.6640625" customWidth="1"/>
  </cols>
  <sheetData>
    <row r="2" spans="2:6" s="32" customFormat="1" ht="48" x14ac:dyDescent="0.2">
      <c r="B2" s="32" t="s">
        <v>26</v>
      </c>
      <c r="C2" s="32" t="s">
        <v>29</v>
      </c>
      <c r="D2" s="32" t="s">
        <v>30</v>
      </c>
      <c r="E2" s="32" t="s">
        <v>25</v>
      </c>
      <c r="F2" s="32" t="s">
        <v>24</v>
      </c>
    </row>
    <row r="3" spans="2:6" x14ac:dyDescent="0.2">
      <c r="B3" t="s">
        <v>23</v>
      </c>
      <c r="C3">
        <v>500</v>
      </c>
      <c r="D3" s="1">
        <v>1</v>
      </c>
      <c r="E3" t="s">
        <v>31</v>
      </c>
      <c r="F3" t="s">
        <v>33</v>
      </c>
    </row>
    <row r="4" spans="2:6" x14ac:dyDescent="0.2">
      <c r="B4" t="s">
        <v>22</v>
      </c>
      <c r="C4" t="s">
        <v>36</v>
      </c>
      <c r="D4" s="1">
        <v>0.2</v>
      </c>
      <c r="E4" t="s">
        <v>31</v>
      </c>
      <c r="F4" t="s">
        <v>34</v>
      </c>
    </row>
    <row r="5" spans="2:6" x14ac:dyDescent="0.2">
      <c r="B5" t="s">
        <v>21</v>
      </c>
      <c r="C5" t="s">
        <v>37</v>
      </c>
      <c r="D5" s="1">
        <v>0.5</v>
      </c>
      <c r="E5" t="s">
        <v>32</v>
      </c>
      <c r="F5" t="s">
        <v>35</v>
      </c>
    </row>
    <row r="6" spans="2:6" x14ac:dyDescent="0.2">
      <c r="B6" t="s">
        <v>20</v>
      </c>
      <c r="C6" t="s">
        <v>38</v>
      </c>
      <c r="D6" s="1">
        <v>0.2</v>
      </c>
      <c r="E6" t="s">
        <v>32</v>
      </c>
      <c r="F6" t="s">
        <v>39</v>
      </c>
    </row>
    <row r="7" spans="2:6" x14ac:dyDescent="0.2">
      <c r="D7" s="1"/>
    </row>
    <row r="8" spans="2:6" x14ac:dyDescent="0.2">
      <c r="D8" s="1"/>
    </row>
    <row r="9" spans="2:6" x14ac:dyDescent="0.2">
      <c r="D9" s="1"/>
    </row>
    <row r="10" spans="2:6" x14ac:dyDescent="0.2">
      <c r="D10" s="1"/>
    </row>
    <row r="11" spans="2:6" x14ac:dyDescent="0.2">
      <c r="D11" s="1"/>
    </row>
    <row r="12" spans="2:6" x14ac:dyDescent="0.2">
      <c r="D12" s="1"/>
    </row>
    <row r="13" spans="2:6" x14ac:dyDescent="0.2">
      <c r="D13" s="1"/>
    </row>
    <row r="14" spans="2:6" x14ac:dyDescent="0.2">
      <c r="D14" s="1"/>
    </row>
    <row r="15" spans="2:6" x14ac:dyDescent="0.2">
      <c r="D1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2"/>
  <sheetViews>
    <sheetView showGridLines="0" tabSelected="1" topLeftCell="A10" workbookViewId="0">
      <selection activeCell="F34" sqref="F34"/>
    </sheetView>
  </sheetViews>
  <sheetFormatPr baseColWidth="10" defaultRowHeight="16" x14ac:dyDescent="0.2"/>
  <cols>
    <col min="1" max="1" width="3.6640625" customWidth="1"/>
    <col min="2" max="2" width="19" customWidth="1"/>
    <col min="3" max="3" width="17.6640625" customWidth="1"/>
    <col min="4" max="4" width="13" bestFit="1" customWidth="1"/>
    <col min="5" max="6" width="11.33203125" bestFit="1" customWidth="1"/>
  </cols>
  <sheetData>
    <row r="3" spans="2:5" x14ac:dyDescent="0.2">
      <c r="B3" s="6" t="s">
        <v>0</v>
      </c>
      <c r="C3" s="7"/>
      <c r="D3" s="8"/>
      <c r="E3" s="3" t="s">
        <v>42</v>
      </c>
    </row>
    <row r="4" spans="2:5" x14ac:dyDescent="0.2">
      <c r="B4" s="9" t="s">
        <v>3</v>
      </c>
      <c r="C4" s="10"/>
      <c r="D4" s="11">
        <v>5000</v>
      </c>
    </row>
    <row r="5" spans="2:5" x14ac:dyDescent="0.2">
      <c r="B5" s="9" t="s">
        <v>43</v>
      </c>
      <c r="C5" s="10"/>
      <c r="D5" s="27">
        <v>10000</v>
      </c>
    </row>
    <row r="6" spans="2:5" x14ac:dyDescent="0.2">
      <c r="B6" s="12" t="s">
        <v>28</v>
      </c>
      <c r="C6" s="13"/>
      <c r="D6" s="14"/>
    </row>
    <row r="7" spans="2:5" x14ac:dyDescent="0.2">
      <c r="B7" s="9"/>
      <c r="C7" s="10" t="s">
        <v>1</v>
      </c>
      <c r="D7" s="15">
        <v>0.7</v>
      </c>
      <c r="E7" s="34">
        <f>$D$5*D7</f>
        <v>7000</v>
      </c>
    </row>
    <row r="8" spans="2:5" x14ac:dyDescent="0.2">
      <c r="B8" s="9"/>
      <c r="C8" s="10" t="s">
        <v>2</v>
      </c>
      <c r="D8" s="15">
        <v>0.1</v>
      </c>
      <c r="E8" s="34">
        <f t="shared" ref="E8:E10" si="0">$D$5*D8</f>
        <v>1000</v>
      </c>
    </row>
    <row r="9" spans="2:5" x14ac:dyDescent="0.2">
      <c r="B9" s="9"/>
      <c r="C9" t="s">
        <v>40</v>
      </c>
      <c r="D9" s="15">
        <v>0.2</v>
      </c>
      <c r="E9" s="34">
        <f t="shared" si="0"/>
        <v>2000</v>
      </c>
    </row>
    <row r="10" spans="2:5" x14ac:dyDescent="0.2">
      <c r="B10" s="9"/>
      <c r="C10" s="10" t="s">
        <v>7</v>
      </c>
      <c r="D10" s="16">
        <v>1</v>
      </c>
      <c r="E10" s="34">
        <f t="shared" si="0"/>
        <v>10000</v>
      </c>
    </row>
    <row r="11" spans="2:5" x14ac:dyDescent="0.2">
      <c r="B11" s="9"/>
      <c r="C11" s="10"/>
      <c r="D11" s="14"/>
    </row>
    <row r="12" spans="2:5" x14ac:dyDescent="0.2">
      <c r="B12" s="17" t="s">
        <v>4</v>
      </c>
      <c r="C12" s="10"/>
      <c r="D12" s="14"/>
    </row>
    <row r="13" spans="2:5" x14ac:dyDescent="0.2">
      <c r="B13" s="9" t="s">
        <v>5</v>
      </c>
      <c r="C13" s="10"/>
      <c r="D13" s="30">
        <v>5000</v>
      </c>
    </row>
    <row r="14" spans="2:5" x14ac:dyDescent="0.2">
      <c r="B14" s="9" t="s">
        <v>6</v>
      </c>
      <c r="C14" s="18"/>
      <c r="D14" s="19">
        <f>D13+D4</f>
        <v>10000</v>
      </c>
    </row>
    <row r="15" spans="2:5" x14ac:dyDescent="0.2">
      <c r="B15" s="9" t="s">
        <v>13</v>
      </c>
      <c r="C15" s="18"/>
      <c r="D15" s="28">
        <v>1</v>
      </c>
    </row>
    <row r="16" spans="2:5" x14ac:dyDescent="0.2">
      <c r="B16" s="9" t="s">
        <v>10</v>
      </c>
      <c r="C16" s="18"/>
      <c r="D16" s="29">
        <v>0.08</v>
      </c>
    </row>
    <row r="17" spans="2:6" x14ac:dyDescent="0.2">
      <c r="B17" s="9" t="s">
        <v>18</v>
      </c>
      <c r="C17" s="18"/>
      <c r="D17" s="31">
        <v>3</v>
      </c>
    </row>
    <row r="18" spans="2:6" x14ac:dyDescent="0.2">
      <c r="B18" s="12" t="s">
        <v>27</v>
      </c>
      <c r="C18" s="10"/>
      <c r="D18" s="14"/>
    </row>
    <row r="19" spans="2:6" x14ac:dyDescent="0.2">
      <c r="B19" s="9"/>
      <c r="C19" s="10" t="s">
        <v>8</v>
      </c>
      <c r="D19" s="15">
        <f>D13/D14</f>
        <v>0.5</v>
      </c>
    </row>
    <row r="20" spans="2:6" x14ac:dyDescent="0.2">
      <c r="B20" s="9"/>
      <c r="C20" s="10" t="s">
        <v>9</v>
      </c>
      <c r="D20" s="15">
        <f>(D4*D7)/D14</f>
        <v>0.35</v>
      </c>
    </row>
    <row r="21" spans="2:6" x14ac:dyDescent="0.2">
      <c r="B21" s="9"/>
      <c r="C21" s="10" t="s">
        <v>2</v>
      </c>
      <c r="D21" s="15">
        <f>(D4*D8)/D14</f>
        <v>0.05</v>
      </c>
    </row>
    <row r="22" spans="2:6" x14ac:dyDescent="0.2">
      <c r="B22" s="9"/>
      <c r="C22" s="33" t="s">
        <v>40</v>
      </c>
      <c r="D22" s="15">
        <f>(D4*D9)/D14</f>
        <v>0.1</v>
      </c>
    </row>
    <row r="23" spans="2:6" x14ac:dyDescent="0.2">
      <c r="B23" s="20"/>
      <c r="C23" s="21" t="s">
        <v>7</v>
      </c>
      <c r="D23" s="16">
        <f>SUM(D19:D22)</f>
        <v>1</v>
      </c>
    </row>
    <row r="25" spans="2:6" x14ac:dyDescent="0.2">
      <c r="B25" s="6" t="s">
        <v>41</v>
      </c>
      <c r="C25" s="7"/>
      <c r="D25" s="7"/>
      <c r="E25" s="7"/>
      <c r="F25" s="8"/>
    </row>
    <row r="26" spans="2:6" s="3" customFormat="1" x14ac:dyDescent="0.2">
      <c r="B26" s="17" t="s">
        <v>12</v>
      </c>
      <c r="C26" s="22"/>
      <c r="D26" s="23">
        <v>7000</v>
      </c>
      <c r="E26" s="23">
        <v>12000</v>
      </c>
      <c r="F26" s="24">
        <v>40000</v>
      </c>
    </row>
    <row r="27" spans="2:6" x14ac:dyDescent="0.2">
      <c r="B27" s="9" t="s">
        <v>19</v>
      </c>
      <c r="C27" s="10"/>
      <c r="D27" s="10"/>
      <c r="E27" s="10"/>
      <c r="F27" s="14"/>
    </row>
    <row r="28" spans="2:6" x14ac:dyDescent="0.2">
      <c r="B28" s="9" t="s">
        <v>15</v>
      </c>
      <c r="C28" s="10"/>
      <c r="D28" s="18">
        <f>($D$13*D15)+($D$13*$D$16*$D$17)</f>
        <v>6200</v>
      </c>
      <c r="E28" s="18">
        <f>($D$13*D15)+($D$13*$D$16*$D$17)</f>
        <v>6200</v>
      </c>
      <c r="F28" s="19">
        <f>($D$13*D15)+($D$13*$D$16*$D$17)</f>
        <v>6200</v>
      </c>
    </row>
    <row r="29" spans="2:6" x14ac:dyDescent="0.2">
      <c r="B29" s="9" t="s">
        <v>14</v>
      </c>
      <c r="C29" s="10"/>
      <c r="D29" s="18">
        <f>D26*$D$19</f>
        <v>3500</v>
      </c>
      <c r="E29" s="18">
        <f>E26*$D$19</f>
        <v>6000</v>
      </c>
      <c r="F29" s="19">
        <f>F26*$D$19</f>
        <v>20000</v>
      </c>
    </row>
    <row r="30" spans="2:6" x14ac:dyDescent="0.2">
      <c r="B30" s="9"/>
      <c r="C30" s="10"/>
      <c r="D30" s="18"/>
      <c r="E30" s="18"/>
      <c r="F30" s="19"/>
    </row>
    <row r="31" spans="2:6" x14ac:dyDescent="0.2">
      <c r="B31" s="12" t="s">
        <v>16</v>
      </c>
      <c r="C31" s="10"/>
      <c r="D31" s="10"/>
      <c r="E31" s="10"/>
      <c r="F31" s="14"/>
    </row>
    <row r="32" spans="2:6" x14ac:dyDescent="0.2">
      <c r="B32" s="9" t="s">
        <v>8</v>
      </c>
      <c r="C32" s="10"/>
      <c r="D32" s="18">
        <f>IF((D28&gt;D29),D28,D29)</f>
        <v>6200</v>
      </c>
      <c r="E32" s="18">
        <f t="shared" ref="E32:F32" si="1">IF((E28&gt;E29),E28,E29)</f>
        <v>6200</v>
      </c>
      <c r="F32" s="19">
        <f t="shared" si="1"/>
        <v>20000</v>
      </c>
    </row>
    <row r="33" spans="2:6" x14ac:dyDescent="0.2">
      <c r="B33" s="9" t="s">
        <v>9</v>
      </c>
      <c r="C33" s="10"/>
      <c r="D33" s="18">
        <f>IF(($D$32&gt;$D$26),0,($D$26-$D$32)*$D$7)</f>
        <v>560</v>
      </c>
      <c r="E33" s="18">
        <f>IF(($E$32&gt;$E$26),0,($E$26-$E$32)*$D$7)</f>
        <v>4059.9999999999995</v>
      </c>
      <c r="F33" s="19">
        <f>IF(($F$32&gt;$F$26),0,($F$26-$F$32)*$D$7)</f>
        <v>14000</v>
      </c>
    </row>
    <row r="34" spans="2:6" x14ac:dyDescent="0.2">
      <c r="B34" s="9" t="s">
        <v>11</v>
      </c>
      <c r="C34" s="10"/>
      <c r="D34" s="18">
        <f>IF(($D$32&gt;$D$26),0,($D$26-$D$32)*D9)</f>
        <v>160</v>
      </c>
      <c r="E34" s="18">
        <f>IF(($E$32&gt;$E$26),0,($E$26-$E$32)*D9)</f>
        <v>1160</v>
      </c>
      <c r="F34" s="19">
        <f>IF(($F$32&gt;$F$26),0,($F$26-$F$32)*D9)</f>
        <v>4000</v>
      </c>
    </row>
    <row r="35" spans="2:6" x14ac:dyDescent="0.2">
      <c r="B35" s="9"/>
      <c r="C35" s="10"/>
      <c r="D35" s="5">
        <f>SUM(D32:D34)</f>
        <v>6920</v>
      </c>
      <c r="E35" s="5">
        <f t="shared" ref="E35:F35" si="2">SUM(E32:E34)</f>
        <v>11420</v>
      </c>
      <c r="F35" s="25">
        <f t="shared" si="2"/>
        <v>38000</v>
      </c>
    </row>
    <row r="36" spans="2:6" x14ac:dyDescent="0.2">
      <c r="B36" s="9"/>
      <c r="C36" s="10"/>
      <c r="D36" s="10"/>
      <c r="E36" s="10"/>
      <c r="F36" s="14"/>
    </row>
    <row r="37" spans="2:6" x14ac:dyDescent="0.2">
      <c r="B37" s="12" t="s">
        <v>17</v>
      </c>
      <c r="C37" s="10"/>
      <c r="D37" s="18"/>
      <c r="E37" s="10"/>
      <c r="F37" s="14"/>
    </row>
    <row r="38" spans="2:6" x14ac:dyDescent="0.2">
      <c r="B38" s="9" t="s">
        <v>8</v>
      </c>
      <c r="C38" s="10"/>
      <c r="D38" s="4">
        <f>D32/$D$35</f>
        <v>0.89595375722543358</v>
      </c>
      <c r="E38" s="4">
        <f>E32/$E$35</f>
        <v>0.54290718038528896</v>
      </c>
      <c r="F38" s="15">
        <f>F32/$F$35</f>
        <v>0.52631578947368418</v>
      </c>
    </row>
    <row r="39" spans="2:6" x14ac:dyDescent="0.2">
      <c r="B39" s="9" t="s">
        <v>9</v>
      </c>
      <c r="C39" s="10"/>
      <c r="D39" s="4">
        <f>D33/$D$35</f>
        <v>8.0924855491329481E-2</v>
      </c>
      <c r="E39" s="4">
        <f t="shared" ref="E39:E40" si="3">E33/$E$35</f>
        <v>0.35551663747810852</v>
      </c>
      <c r="F39" s="15">
        <f t="shared" ref="F39:F40" si="4">F33/$F$35</f>
        <v>0.36842105263157893</v>
      </c>
    </row>
    <row r="40" spans="2:6" x14ac:dyDescent="0.2">
      <c r="B40" s="9" t="s">
        <v>11</v>
      </c>
      <c r="C40" s="10"/>
      <c r="D40" s="4">
        <f>D34/$D$35</f>
        <v>2.3121387283236993E-2</v>
      </c>
      <c r="E40" s="4">
        <f t="shared" si="3"/>
        <v>0.10157618213660245</v>
      </c>
      <c r="F40" s="15">
        <f t="shared" si="4"/>
        <v>0.10526315789473684</v>
      </c>
    </row>
    <row r="41" spans="2:6" x14ac:dyDescent="0.2">
      <c r="B41" s="9"/>
      <c r="C41" s="10"/>
      <c r="D41" s="2">
        <f>SUM(D38:D40)</f>
        <v>1</v>
      </c>
      <c r="E41" s="2">
        <f t="shared" ref="E41:F41" si="5">SUM(E38:E40)</f>
        <v>0.99999999999999989</v>
      </c>
      <c r="F41" s="16">
        <f t="shared" si="5"/>
        <v>0.99999999999999989</v>
      </c>
    </row>
    <row r="42" spans="2:6" x14ac:dyDescent="0.2">
      <c r="B42" s="20"/>
      <c r="C42" s="21"/>
      <c r="D42" s="21"/>
      <c r="E42" s="21"/>
      <c r="F42" s="26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of VC stages</vt:lpstr>
      <vt:lpstr>Liquidation pref 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2017-11-15T17:30:21Z</dcterms:created>
  <dcterms:modified xsi:type="dcterms:W3CDTF">2017-12-04T22:33:43Z</dcterms:modified>
</cp:coreProperties>
</file>